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methodist-my.sharepoint.com/personal/jpospisil_globalmethodist_org/Documents/Benefits Billing/HealthFlex Billing/"/>
    </mc:Choice>
  </mc:AlternateContent>
  <xr:revisionPtr revIDLastSave="212" documentId="8_{A2C45455-C347-4C31-A3A5-EFC629E1EC81}" xr6:coauthVersionLast="47" xr6:coauthVersionMax="47" xr10:uidLastSave="{6826A9B0-76E1-435D-9342-14DFD23D10E4}"/>
  <bookViews>
    <workbookView xWindow="-120" yWindow="-120" windowWidth="29040" windowHeight="17520" xr2:uid="{7C7F0C38-ED42-45DD-AC18-D70C13D4BCC7}"/>
  </bookViews>
  <sheets>
    <sheet name="Rate Sheet for Pastors-Church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  <c r="I36" i="2" s="1"/>
  <c r="E36" i="2"/>
  <c r="H36" i="2" s="1"/>
  <c r="H40" i="2" s="1"/>
  <c r="F37" i="2"/>
  <c r="I37" i="2" s="1"/>
  <c r="H37" i="2"/>
  <c r="H38" i="2"/>
  <c r="F38" i="2"/>
  <c r="I38" i="2" s="1"/>
  <c r="E38" i="2"/>
  <c r="E37" i="2"/>
  <c r="F27" i="2"/>
  <c r="F26" i="2"/>
  <c r="F25" i="2"/>
  <c r="F23" i="2"/>
  <c r="F22" i="2"/>
  <c r="F21" i="2"/>
  <c r="F19" i="2"/>
  <c r="F18" i="2"/>
  <c r="F17" i="2"/>
  <c r="F15" i="2"/>
  <c r="F14" i="2"/>
  <c r="F13" i="2"/>
  <c r="F11" i="2"/>
  <c r="F10" i="2"/>
  <c r="F9" i="2"/>
  <c r="F6" i="2"/>
  <c r="F7" i="2"/>
  <c r="F5" i="2"/>
  <c r="I40" i="2" l="1"/>
  <c r="E40" i="2"/>
  <c r="F40" i="2"/>
</calcChain>
</file>

<file path=xl/sharedStrings.xml><?xml version="1.0" encoding="utf-8"?>
<sst xmlns="http://schemas.openxmlformats.org/spreadsheetml/2006/main" count="126" uniqueCount="34">
  <si>
    <t>HealthFlex 2024 Rate Sheet</t>
  </si>
  <si>
    <t>Total</t>
  </si>
  <si>
    <t>Medical Plan Rates</t>
  </si>
  <si>
    <t>Dental Plan Rates</t>
  </si>
  <si>
    <t>Plan</t>
  </si>
  <si>
    <t>Tier</t>
  </si>
  <si>
    <t>2024 Rate</t>
  </si>
  <si>
    <t>B1000</t>
  </si>
  <si>
    <t>Participant</t>
  </si>
  <si>
    <t>Passive PPO 2000</t>
  </si>
  <si>
    <t>Participant+1</t>
  </si>
  <si>
    <t>Family</t>
  </si>
  <si>
    <t>C2000 with HRA</t>
  </si>
  <si>
    <t>Dental PPO</t>
  </si>
  <si>
    <t>C3000 with HRA</t>
  </si>
  <si>
    <t>Dental HMO</t>
  </si>
  <si>
    <t>Vision Buy-Up Plan Rates</t>
  </si>
  <si>
    <t>H2500 with HSA</t>
  </si>
  <si>
    <t>Full Service</t>
  </si>
  <si>
    <t>H5000 with HSA</t>
  </si>
  <si>
    <t>Premier</t>
  </si>
  <si>
    <t>Church Share</t>
  </si>
  <si>
    <t>Pastor Share</t>
  </si>
  <si>
    <t>Church Share / Pastor Share Calculator</t>
  </si>
  <si>
    <t>Medical Plan</t>
  </si>
  <si>
    <t>Dental Plan</t>
  </si>
  <si>
    <t>Vision Plan</t>
  </si>
  <si>
    <t>Exam Core</t>
  </si>
  <si>
    <t>Insurance</t>
  </si>
  <si>
    <t>H2000 with HSA</t>
  </si>
  <si>
    <t>None</t>
  </si>
  <si>
    <t>Monthly Amounts</t>
  </si>
  <si>
    <t>Annual Amounts</t>
  </si>
  <si>
    <t>For negative amounts, the pastor's share is zero and the amount listed is deposited in the pastor's HSA.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</si>
</sst>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8D0034"/>
        <bgColor rgb="FF000000"/>
      </patternFill>
    </fill>
    <fill>
      <patternFill patternType="solid">
        <fgColor rgb="FF939598"/>
        <bgColor rgb="FF000000"/>
      </patternFill>
    </fill>
    <fill>
      <patternFill patternType="solid">
        <fgColor rgb="FF212121"/>
        <bgColor rgb="FF000000"/>
      </patternFill>
    </fill>
    <fill>
      <patternFill patternType="solid">
        <fgColor rgb="FFF0BA7D"/>
        <bgColor rgb="FF000000"/>
      </patternFill>
    </fill>
    <fill>
      <patternFill patternType="solid">
        <fgColor rgb="FFF5D1A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4BEDA"/>
        <bgColor rgb="FF000000"/>
      </patternFill>
    </fill>
    <fill>
      <patternFill patternType="solid">
        <fgColor rgb="FFB8D3E7"/>
        <bgColor rgb="FF000000"/>
      </patternFill>
    </fill>
    <fill>
      <patternFill patternType="solid">
        <fgColor rgb="FF93C4BC"/>
        <bgColor rgb="FF000000"/>
      </patternFill>
    </fill>
    <fill>
      <patternFill patternType="solid">
        <fgColor rgb="FFB7D7D2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medium">
        <color indexed="64"/>
      </bottom>
      <diagonal/>
    </border>
    <border>
      <left/>
      <right/>
      <top style="thin">
        <color rgb="FF80808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808080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/>
    </xf>
    <xf numFmtId="0" fontId="2" fillId="12" borderId="7" xfId="0" applyFont="1" applyFill="1" applyBorder="1" applyAlignment="1">
      <alignment horizontal="left" vertical="center"/>
    </xf>
    <xf numFmtId="0" fontId="6" fillId="11" borderId="7" xfId="0" applyFont="1" applyFill="1" applyBorder="1" applyAlignment="1">
      <alignment horizontal="left" vertical="center"/>
    </xf>
    <xf numFmtId="6" fontId="2" fillId="10" borderId="10" xfId="0" applyNumberFormat="1" applyFont="1" applyFill="1" applyBorder="1" applyAlignment="1">
      <alignment horizontal="center" vertical="center"/>
    </xf>
    <xf numFmtId="6" fontId="2" fillId="12" borderId="10" xfId="0" applyNumberFormat="1" applyFont="1" applyFill="1" applyBorder="1" applyAlignment="1">
      <alignment horizontal="center" vertical="center"/>
    </xf>
    <xf numFmtId="6" fontId="2" fillId="6" borderId="9" xfId="1" applyNumberFormat="1" applyFont="1" applyFill="1" applyBorder="1" applyAlignment="1">
      <alignment horizontal="center" vertical="center"/>
    </xf>
    <xf numFmtId="6" fontId="2" fillId="6" borderId="7" xfId="1" applyNumberFormat="1" applyFont="1" applyFill="1" applyBorder="1" applyAlignment="1">
      <alignment horizontal="center" vertical="center"/>
    </xf>
    <xf numFmtId="43" fontId="6" fillId="5" borderId="7" xfId="1" applyFont="1" applyFill="1" applyBorder="1" applyAlignment="1">
      <alignment horizontal="center" vertical="center"/>
    </xf>
    <xf numFmtId="6" fontId="2" fillId="10" borderId="7" xfId="0" applyNumberFormat="1" applyFont="1" applyFill="1" applyBorder="1" applyAlignment="1">
      <alignment horizontal="center" vertical="center"/>
    </xf>
    <xf numFmtId="43" fontId="6" fillId="9" borderId="7" xfId="1" applyFont="1" applyFill="1" applyBorder="1" applyAlignment="1">
      <alignment horizontal="center" vertical="center"/>
    </xf>
    <xf numFmtId="6" fontId="2" fillId="12" borderId="7" xfId="0" applyNumberFormat="1" applyFont="1" applyFill="1" applyBorder="1" applyAlignment="1">
      <alignment horizontal="center" vertical="center"/>
    </xf>
    <xf numFmtId="43" fontId="6" fillId="11" borderId="7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6" fontId="2" fillId="8" borderId="11" xfId="0" applyNumberFormat="1" applyFont="1" applyFill="1" applyBorder="1" applyAlignment="1">
      <alignment horizontal="center" vertical="center"/>
    </xf>
    <xf numFmtId="6" fontId="2" fillId="8" borderId="12" xfId="0" applyNumberFormat="1" applyFont="1" applyFill="1" applyBorder="1" applyAlignment="1">
      <alignment horizontal="center" vertical="center"/>
    </xf>
    <xf numFmtId="6" fontId="6" fillId="7" borderId="12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6" fontId="2" fillId="8" borderId="1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left" vertical="center"/>
    </xf>
    <xf numFmtId="6" fontId="2" fillId="12" borderId="14" xfId="0" applyNumberFormat="1" applyFont="1" applyFill="1" applyBorder="1" applyAlignment="1">
      <alignment horizontal="center" vertical="center"/>
    </xf>
    <xf numFmtId="6" fontId="2" fillId="12" borderId="8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6" fontId="2" fillId="6" borderId="15" xfId="0" applyNumberFormat="1" applyFont="1" applyFill="1" applyBorder="1" applyAlignment="1">
      <alignment horizontal="center" vertical="center"/>
    </xf>
    <xf numFmtId="6" fontId="2" fillId="6" borderId="10" xfId="0" applyNumberFormat="1" applyFont="1" applyFill="1" applyBorder="1" applyAlignment="1">
      <alignment horizontal="center" vertical="center"/>
    </xf>
    <xf numFmtId="6" fontId="6" fillId="5" borderId="10" xfId="0" applyNumberFormat="1" applyFont="1" applyFill="1" applyBorder="1" applyAlignment="1">
      <alignment horizontal="center" vertical="center"/>
    </xf>
    <xf numFmtId="6" fontId="6" fillId="9" borderId="10" xfId="0" applyNumberFormat="1" applyFont="1" applyFill="1" applyBorder="1" applyAlignment="1">
      <alignment horizontal="center" vertical="center"/>
    </xf>
    <xf numFmtId="6" fontId="6" fillId="11" borderId="10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6" fontId="2" fillId="8" borderId="16" xfId="0" applyNumberFormat="1" applyFont="1" applyFill="1" applyBorder="1" applyAlignment="1">
      <alignment horizontal="center" vertical="center"/>
    </xf>
    <xf numFmtId="6" fontId="2" fillId="8" borderId="9" xfId="0" applyNumberFormat="1" applyFont="1" applyFill="1" applyBorder="1" applyAlignment="1">
      <alignment horizontal="center" vertical="center"/>
    </xf>
    <xf numFmtId="6" fontId="2" fillId="8" borderId="7" xfId="0" applyNumberFormat="1" applyFont="1" applyFill="1" applyBorder="1" applyAlignment="1">
      <alignment horizontal="center" vertical="center"/>
    </xf>
    <xf numFmtId="6" fontId="2" fillId="8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6" fontId="8" fillId="0" borderId="18" xfId="0" applyNumberFormat="1" applyFont="1" applyBorder="1"/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13" borderId="7" xfId="0" applyFont="1" applyFill="1" applyBorder="1" applyAlignment="1" applyProtection="1">
      <alignment horizontal="left" vertical="center"/>
      <protection locked="0"/>
    </xf>
    <xf numFmtId="0" fontId="2" fillId="13" borderId="8" xfId="0" applyFont="1" applyFill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ED61-07A9-4BEC-854C-AA06502AAFC3}">
  <sheetPr>
    <pageSetUpPr fitToPage="1"/>
  </sheetPr>
  <dimension ref="A1:L41"/>
  <sheetViews>
    <sheetView tabSelected="1" workbookViewId="0">
      <selection activeCell="C36" sqref="C36"/>
    </sheetView>
  </sheetViews>
  <sheetFormatPr defaultColWidth="8.7109375" defaultRowHeight="12.75" x14ac:dyDescent="0.2"/>
  <cols>
    <col min="1" max="1" width="3.85546875" style="1" customWidth="1"/>
    <col min="2" max="2" width="18" style="1" customWidth="1"/>
    <col min="3" max="3" width="14.7109375" style="1" bestFit="1" customWidth="1"/>
    <col min="4" max="4" width="12.5703125" style="1" customWidth="1"/>
    <col min="5" max="5" width="13.5703125" style="1" bestFit="1" customWidth="1"/>
    <col min="6" max="6" width="12.7109375" style="1" bestFit="1" customWidth="1"/>
    <col min="7" max="7" width="5.7109375" style="1" customWidth="1"/>
    <col min="8" max="8" width="19" style="1" customWidth="1"/>
    <col min="9" max="9" width="13.5703125" style="1" customWidth="1"/>
    <col min="10" max="10" width="11.42578125" style="1" customWidth="1"/>
    <col min="11" max="11" width="12.5703125" style="1" customWidth="1"/>
    <col min="12" max="12" width="12.5703125" style="1" hidden="1" customWidth="1"/>
    <col min="13" max="13" width="12.5703125" style="1" customWidth="1"/>
    <col min="14" max="14" width="9.140625" style="1" customWidth="1"/>
    <col min="15" max="15" width="3.7109375" style="1" customWidth="1"/>
    <col min="16" max="16" width="8.7109375" style="1"/>
    <col min="17" max="17" width="18" style="1" customWidth="1"/>
    <col min="18" max="16384" width="8.7109375" style="1"/>
  </cols>
  <sheetData>
    <row r="1" spans="1:12" s="4" customFormat="1" ht="18.75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ht="13.5" thickBot="1" x14ac:dyDescent="0.25"/>
    <row r="3" spans="1:12" ht="13.5" thickBot="1" x14ac:dyDescent="0.25">
      <c r="B3" s="8" t="s">
        <v>2</v>
      </c>
      <c r="C3" s="9"/>
      <c r="D3" s="9"/>
      <c r="E3" s="9"/>
      <c r="F3" s="9"/>
      <c r="H3" s="8" t="s">
        <v>3</v>
      </c>
      <c r="I3" s="9"/>
      <c r="J3" s="9"/>
    </row>
    <row r="4" spans="1:12" ht="13.5" thickBot="1" x14ac:dyDescent="0.25">
      <c r="B4" s="10" t="s">
        <v>4</v>
      </c>
      <c r="C4" s="10" t="s">
        <v>5</v>
      </c>
      <c r="D4" s="46" t="s">
        <v>6</v>
      </c>
      <c r="E4" s="5" t="s">
        <v>21</v>
      </c>
      <c r="F4" s="7" t="s">
        <v>22</v>
      </c>
      <c r="H4" s="10" t="s">
        <v>4</v>
      </c>
      <c r="I4" s="10" t="s">
        <v>5</v>
      </c>
      <c r="J4" s="6" t="s">
        <v>6</v>
      </c>
    </row>
    <row r="5" spans="1:12" x14ac:dyDescent="0.2">
      <c r="B5" s="40" t="s">
        <v>7</v>
      </c>
      <c r="C5" s="41" t="s">
        <v>8</v>
      </c>
      <c r="D5" s="47">
        <v>1107</v>
      </c>
      <c r="E5" s="25">
        <v>904</v>
      </c>
      <c r="F5" s="25">
        <f>D5-E5</f>
        <v>203</v>
      </c>
      <c r="H5" s="32" t="s">
        <v>9</v>
      </c>
      <c r="I5" s="33" t="s">
        <v>8</v>
      </c>
      <c r="J5" s="34">
        <v>50</v>
      </c>
      <c r="L5" s="11" t="s">
        <v>30</v>
      </c>
    </row>
    <row r="6" spans="1:12" x14ac:dyDescent="0.2">
      <c r="B6" s="11" t="s">
        <v>7</v>
      </c>
      <c r="C6" s="12" t="s">
        <v>10</v>
      </c>
      <c r="D6" s="48">
        <v>2103</v>
      </c>
      <c r="E6" s="26">
        <v>1716</v>
      </c>
      <c r="F6" s="26">
        <f t="shared" ref="F6:F7" si="0">D6-E6</f>
        <v>387</v>
      </c>
      <c r="H6" s="13" t="s">
        <v>9</v>
      </c>
      <c r="I6" s="14" t="s">
        <v>10</v>
      </c>
      <c r="J6" s="35">
        <v>100</v>
      </c>
      <c r="L6" s="11" t="s">
        <v>7</v>
      </c>
    </row>
    <row r="7" spans="1:12" x14ac:dyDescent="0.2">
      <c r="B7" s="11" t="s">
        <v>7</v>
      </c>
      <c r="C7" s="12" t="s">
        <v>11</v>
      </c>
      <c r="D7" s="48">
        <v>2878</v>
      </c>
      <c r="E7" s="26">
        <v>2349</v>
      </c>
      <c r="F7" s="26">
        <f t="shared" si="0"/>
        <v>529</v>
      </c>
      <c r="H7" s="13" t="s">
        <v>9</v>
      </c>
      <c r="I7" s="14" t="s">
        <v>11</v>
      </c>
      <c r="J7" s="35">
        <v>150</v>
      </c>
      <c r="L7" s="17" t="s">
        <v>12</v>
      </c>
    </row>
    <row r="8" spans="1:12" x14ac:dyDescent="0.2">
      <c r="B8" s="15"/>
      <c r="C8" s="15"/>
      <c r="D8" s="49"/>
      <c r="E8" s="27"/>
      <c r="F8" s="27"/>
      <c r="H8" s="16"/>
      <c r="I8" s="16"/>
      <c r="J8" s="36"/>
      <c r="L8" s="17" t="s">
        <v>14</v>
      </c>
    </row>
    <row r="9" spans="1:12" x14ac:dyDescent="0.2">
      <c r="B9" s="17" t="s">
        <v>12</v>
      </c>
      <c r="C9" s="18" t="s">
        <v>8</v>
      </c>
      <c r="D9" s="23">
        <v>1063</v>
      </c>
      <c r="E9" s="28">
        <v>904</v>
      </c>
      <c r="F9" s="28">
        <f>D9-E9</f>
        <v>159</v>
      </c>
      <c r="H9" s="13" t="s">
        <v>13</v>
      </c>
      <c r="I9" s="14" t="s">
        <v>8</v>
      </c>
      <c r="J9" s="35">
        <v>41</v>
      </c>
      <c r="L9" s="20" t="s">
        <v>29</v>
      </c>
    </row>
    <row r="10" spans="1:12" x14ac:dyDescent="0.2">
      <c r="B10" s="17" t="s">
        <v>12</v>
      </c>
      <c r="C10" s="18" t="s">
        <v>10</v>
      </c>
      <c r="D10" s="23">
        <v>2019</v>
      </c>
      <c r="E10" s="28">
        <v>1716</v>
      </c>
      <c r="F10" s="28">
        <f t="shared" ref="F10:F11" si="1">D10-E10</f>
        <v>303</v>
      </c>
      <c r="H10" s="13" t="s">
        <v>13</v>
      </c>
      <c r="I10" s="14" t="s">
        <v>10</v>
      </c>
      <c r="J10" s="35">
        <v>82</v>
      </c>
      <c r="L10" s="20" t="s">
        <v>17</v>
      </c>
    </row>
    <row r="11" spans="1:12" x14ac:dyDescent="0.2">
      <c r="B11" s="17" t="s">
        <v>12</v>
      </c>
      <c r="C11" s="18" t="s">
        <v>11</v>
      </c>
      <c r="D11" s="23">
        <v>2763</v>
      </c>
      <c r="E11" s="28">
        <v>2349</v>
      </c>
      <c r="F11" s="28">
        <f t="shared" si="1"/>
        <v>414</v>
      </c>
      <c r="H11" s="13" t="s">
        <v>13</v>
      </c>
      <c r="I11" s="14" t="s">
        <v>11</v>
      </c>
      <c r="J11" s="35">
        <v>124</v>
      </c>
      <c r="L11" s="20" t="s">
        <v>19</v>
      </c>
    </row>
    <row r="12" spans="1:12" x14ac:dyDescent="0.2">
      <c r="B12" s="19"/>
      <c r="C12" s="19"/>
      <c r="D12" s="50"/>
      <c r="E12" s="29"/>
      <c r="F12" s="29"/>
      <c r="H12" s="16"/>
      <c r="I12" s="16"/>
      <c r="J12" s="36"/>
    </row>
    <row r="13" spans="1:12" x14ac:dyDescent="0.2">
      <c r="B13" s="17" t="s">
        <v>14</v>
      </c>
      <c r="C13" s="18" t="s">
        <v>8</v>
      </c>
      <c r="D13" s="23">
        <v>925</v>
      </c>
      <c r="E13" s="28">
        <v>904</v>
      </c>
      <c r="F13" s="28">
        <f>D13-E13</f>
        <v>21</v>
      </c>
      <c r="H13" s="13" t="s">
        <v>15</v>
      </c>
      <c r="I13" s="14" t="s">
        <v>8</v>
      </c>
      <c r="J13" s="35">
        <v>16</v>
      </c>
    </row>
    <row r="14" spans="1:12" x14ac:dyDescent="0.2">
      <c r="B14" s="17" t="s">
        <v>14</v>
      </c>
      <c r="C14" s="18" t="s">
        <v>10</v>
      </c>
      <c r="D14" s="23">
        <v>1758</v>
      </c>
      <c r="E14" s="28">
        <v>1716</v>
      </c>
      <c r="F14" s="28">
        <f t="shared" ref="F14:F15" si="2">D14-E14</f>
        <v>42</v>
      </c>
      <c r="H14" s="13" t="s">
        <v>15</v>
      </c>
      <c r="I14" s="14" t="s">
        <v>10</v>
      </c>
      <c r="J14" s="35">
        <v>30</v>
      </c>
      <c r="L14" s="1" t="s">
        <v>30</v>
      </c>
    </row>
    <row r="15" spans="1:12" ht="13.5" thickBot="1" x14ac:dyDescent="0.25">
      <c r="B15" s="17" t="s">
        <v>14</v>
      </c>
      <c r="C15" s="18" t="s">
        <v>11</v>
      </c>
      <c r="D15" s="23">
        <v>2406</v>
      </c>
      <c r="E15" s="28">
        <v>2349</v>
      </c>
      <c r="F15" s="28">
        <f t="shared" si="2"/>
        <v>57</v>
      </c>
      <c r="H15" s="37" t="s">
        <v>15</v>
      </c>
      <c r="I15" s="38" t="s">
        <v>11</v>
      </c>
      <c r="J15" s="39">
        <v>53</v>
      </c>
      <c r="L15" s="13" t="s">
        <v>9</v>
      </c>
    </row>
    <row r="16" spans="1:12" ht="15.75" thickBot="1" x14ac:dyDescent="0.3">
      <c r="B16" s="19"/>
      <c r="C16" s="19"/>
      <c r="D16" s="50"/>
      <c r="E16" s="29"/>
      <c r="F16" s="29"/>
      <c r="H16"/>
      <c r="I16"/>
      <c r="J16"/>
      <c r="L16" s="13" t="s">
        <v>13</v>
      </c>
    </row>
    <row r="17" spans="1:12" ht="13.5" thickBot="1" x14ac:dyDescent="0.25">
      <c r="B17" s="20" t="s">
        <v>29</v>
      </c>
      <c r="C17" s="21" t="s">
        <v>8</v>
      </c>
      <c r="D17" s="24">
        <v>1036</v>
      </c>
      <c r="E17" s="30">
        <v>904</v>
      </c>
      <c r="F17" s="30">
        <f>D17-E17</f>
        <v>132</v>
      </c>
      <c r="H17" s="8" t="s">
        <v>16</v>
      </c>
      <c r="I17" s="9"/>
      <c r="J17" s="9"/>
      <c r="L17" s="13" t="s">
        <v>15</v>
      </c>
    </row>
    <row r="18" spans="1:12" ht="13.5" thickBot="1" x14ac:dyDescent="0.25">
      <c r="B18" s="20" t="s">
        <v>29</v>
      </c>
      <c r="C18" s="21" t="s">
        <v>10</v>
      </c>
      <c r="D18" s="24">
        <v>1969</v>
      </c>
      <c r="E18" s="30">
        <v>1716</v>
      </c>
      <c r="F18" s="30">
        <f t="shared" ref="F18:F19" si="3">D18-E18</f>
        <v>253</v>
      </c>
      <c r="H18" s="10" t="s">
        <v>4</v>
      </c>
      <c r="I18" s="10" t="s">
        <v>5</v>
      </c>
      <c r="J18" s="6" t="s">
        <v>6</v>
      </c>
    </row>
    <row r="19" spans="1:12" x14ac:dyDescent="0.2">
      <c r="B19" s="20" t="s">
        <v>29</v>
      </c>
      <c r="C19" s="21" t="s">
        <v>11</v>
      </c>
      <c r="D19" s="24">
        <v>2694</v>
      </c>
      <c r="E19" s="30">
        <v>2349</v>
      </c>
      <c r="F19" s="30">
        <f t="shared" si="3"/>
        <v>345</v>
      </c>
      <c r="H19" s="32" t="s">
        <v>27</v>
      </c>
      <c r="I19" s="33" t="s">
        <v>8</v>
      </c>
      <c r="J19" s="34">
        <v>0</v>
      </c>
    </row>
    <row r="20" spans="1:12" x14ac:dyDescent="0.2">
      <c r="B20" s="22"/>
      <c r="C20" s="22"/>
      <c r="D20" s="51"/>
      <c r="E20" s="31"/>
      <c r="F20" s="31"/>
      <c r="H20" s="13" t="s">
        <v>27</v>
      </c>
      <c r="I20" s="14" t="s">
        <v>10</v>
      </c>
      <c r="J20" s="35">
        <v>0</v>
      </c>
      <c r="L20" s="1" t="s">
        <v>30</v>
      </c>
    </row>
    <row r="21" spans="1:12" x14ac:dyDescent="0.2">
      <c r="B21" s="20" t="s">
        <v>17</v>
      </c>
      <c r="C21" s="21" t="s">
        <v>8</v>
      </c>
      <c r="D21" s="24">
        <v>890</v>
      </c>
      <c r="E21" s="30">
        <v>904</v>
      </c>
      <c r="F21" s="30">
        <f>D21-E21</f>
        <v>-14</v>
      </c>
      <c r="H21" s="13" t="s">
        <v>27</v>
      </c>
      <c r="I21" s="14" t="s">
        <v>11</v>
      </c>
      <c r="J21" s="35">
        <v>0</v>
      </c>
      <c r="L21" s="13" t="s">
        <v>27</v>
      </c>
    </row>
    <row r="22" spans="1:12" x14ac:dyDescent="0.2">
      <c r="B22" s="20" t="s">
        <v>17</v>
      </c>
      <c r="C22" s="21" t="s">
        <v>10</v>
      </c>
      <c r="D22" s="24">
        <v>1691</v>
      </c>
      <c r="E22" s="30">
        <v>1716</v>
      </c>
      <c r="F22" s="30">
        <f t="shared" ref="F22:F23" si="4">D22-E22</f>
        <v>-25</v>
      </c>
      <c r="H22" s="13"/>
      <c r="I22" s="14"/>
      <c r="J22" s="35"/>
      <c r="L22" s="13" t="s">
        <v>18</v>
      </c>
    </row>
    <row r="23" spans="1:12" x14ac:dyDescent="0.2">
      <c r="B23" s="20" t="s">
        <v>17</v>
      </c>
      <c r="C23" s="21" t="s">
        <v>11</v>
      </c>
      <c r="D23" s="24">
        <v>2314</v>
      </c>
      <c r="E23" s="30">
        <v>2349</v>
      </c>
      <c r="F23" s="30">
        <f t="shared" si="4"/>
        <v>-35</v>
      </c>
      <c r="H23" s="52" t="s">
        <v>18</v>
      </c>
      <c r="I23" s="53" t="s">
        <v>8</v>
      </c>
      <c r="J23" s="54">
        <v>8</v>
      </c>
      <c r="L23" s="13" t="s">
        <v>20</v>
      </c>
    </row>
    <row r="24" spans="1:12" x14ac:dyDescent="0.2">
      <c r="B24" s="22"/>
      <c r="C24" s="22"/>
      <c r="D24" s="51"/>
      <c r="E24" s="31"/>
      <c r="F24" s="31"/>
      <c r="H24" s="13" t="s">
        <v>18</v>
      </c>
      <c r="I24" s="14" t="s">
        <v>10</v>
      </c>
      <c r="J24" s="35">
        <v>13</v>
      </c>
    </row>
    <row r="25" spans="1:12" x14ac:dyDescent="0.2">
      <c r="B25" s="20" t="s">
        <v>19</v>
      </c>
      <c r="C25" s="21" t="s">
        <v>8</v>
      </c>
      <c r="D25" s="24">
        <v>835</v>
      </c>
      <c r="E25" s="30">
        <v>904</v>
      </c>
      <c r="F25" s="30">
        <f>D25-E25</f>
        <v>-69</v>
      </c>
      <c r="H25" s="13" t="s">
        <v>18</v>
      </c>
      <c r="I25" s="14" t="s">
        <v>11</v>
      </c>
      <c r="J25" s="35">
        <v>20</v>
      </c>
    </row>
    <row r="26" spans="1:12" ht="13.5" thickBot="1" x14ac:dyDescent="0.25">
      <c r="B26" s="20" t="s">
        <v>19</v>
      </c>
      <c r="C26" s="21" t="s">
        <v>10</v>
      </c>
      <c r="D26" s="24">
        <v>1586</v>
      </c>
      <c r="E26" s="30">
        <v>1716</v>
      </c>
      <c r="F26" s="30">
        <f t="shared" ref="F26:F27" si="5">D26-E26</f>
        <v>-130</v>
      </c>
      <c r="H26" s="16"/>
      <c r="I26" s="16"/>
      <c r="J26" s="36"/>
    </row>
    <row r="27" spans="1:12" ht="13.5" thickBot="1" x14ac:dyDescent="0.25">
      <c r="B27" s="42" t="s">
        <v>19</v>
      </c>
      <c r="C27" s="43" t="s">
        <v>11</v>
      </c>
      <c r="D27" s="44">
        <v>2171</v>
      </c>
      <c r="E27" s="45">
        <v>2349</v>
      </c>
      <c r="F27" s="45">
        <f t="shared" si="5"/>
        <v>-178</v>
      </c>
      <c r="H27" s="13" t="s">
        <v>20</v>
      </c>
      <c r="I27" s="14" t="s">
        <v>8</v>
      </c>
      <c r="J27" s="35">
        <v>14</v>
      </c>
      <c r="L27" s="33" t="s">
        <v>8</v>
      </c>
    </row>
    <row r="28" spans="1:12" x14ac:dyDescent="0.2">
      <c r="B28" s="60" t="s">
        <v>33</v>
      </c>
      <c r="C28" s="60"/>
      <c r="D28" s="60"/>
      <c r="E28" s="60"/>
      <c r="F28" s="60"/>
      <c r="H28" s="13" t="s">
        <v>20</v>
      </c>
      <c r="I28" s="14" t="s">
        <v>10</v>
      </c>
      <c r="J28" s="35">
        <v>23</v>
      </c>
      <c r="L28" s="14" t="s">
        <v>10</v>
      </c>
    </row>
    <row r="29" spans="1:12" ht="13.5" thickBot="1" x14ac:dyDescent="0.25">
      <c r="B29" s="61"/>
      <c r="C29" s="61"/>
      <c r="D29" s="61"/>
      <c r="E29" s="61"/>
      <c r="F29" s="61"/>
      <c r="H29" s="37" t="s">
        <v>20</v>
      </c>
      <c r="I29" s="38" t="s">
        <v>11</v>
      </c>
      <c r="J29" s="39">
        <v>36</v>
      </c>
      <c r="L29" s="14" t="s">
        <v>11</v>
      </c>
    </row>
    <row r="31" spans="1:12" ht="13.5" thickBot="1" x14ac:dyDescent="0.25"/>
    <row r="32" spans="1:12" ht="18.75" thickBot="1" x14ac:dyDescent="0.3">
      <c r="A32" s="2" t="s">
        <v>23</v>
      </c>
      <c r="B32" s="3"/>
      <c r="C32" s="3"/>
      <c r="D32" s="3"/>
      <c r="E32" s="3"/>
      <c r="F32" s="3"/>
      <c r="G32" s="3"/>
      <c r="H32" s="3"/>
      <c r="I32" s="3"/>
      <c r="J32" s="3"/>
    </row>
    <row r="33" spans="2:9" ht="13.5" thickBot="1" x14ac:dyDescent="0.25"/>
    <row r="34" spans="2:9" ht="13.5" thickBot="1" x14ac:dyDescent="0.25">
      <c r="E34" s="8" t="s">
        <v>31</v>
      </c>
      <c r="F34" s="8"/>
      <c r="H34" s="8" t="s">
        <v>32</v>
      </c>
      <c r="I34" s="8"/>
    </row>
    <row r="35" spans="2:9" ht="13.5" thickBot="1" x14ac:dyDescent="0.25">
      <c r="B35" s="10" t="s">
        <v>28</v>
      </c>
      <c r="C35" s="10" t="s">
        <v>4</v>
      </c>
      <c r="D35" s="10" t="s">
        <v>5</v>
      </c>
      <c r="E35" s="10" t="s">
        <v>21</v>
      </c>
      <c r="F35" s="10" t="s">
        <v>22</v>
      </c>
      <c r="H35" s="10" t="s">
        <v>21</v>
      </c>
      <c r="I35" s="10" t="s">
        <v>22</v>
      </c>
    </row>
    <row r="36" spans="2:9" x14ac:dyDescent="0.2">
      <c r="B36" s="13" t="s">
        <v>24</v>
      </c>
      <c r="C36" s="62" t="s">
        <v>30</v>
      </c>
      <c r="D36" s="62" t="s">
        <v>8</v>
      </c>
      <c r="E36" s="35">
        <f>SUMIFS(E5:E27,B5:B27,C36,C5:C27,D36)</f>
        <v>0</v>
      </c>
      <c r="F36" s="35">
        <f>IF(SUMIFS(F5:F27,B5:B27,C36,C5:C27,D36)&gt;0,SUMIFS(F5:F27,B5:B27,C36,C5:C27,D36),0)</f>
        <v>0</v>
      </c>
      <c r="H36" s="55">
        <f t="shared" ref="H36:I37" si="6">E36*12</f>
        <v>0</v>
      </c>
      <c r="I36" s="35">
        <f t="shared" si="6"/>
        <v>0</v>
      </c>
    </row>
    <row r="37" spans="2:9" x14ac:dyDescent="0.2">
      <c r="B37" s="13" t="s">
        <v>25</v>
      </c>
      <c r="C37" s="62" t="s">
        <v>30</v>
      </c>
      <c r="D37" s="62" t="s">
        <v>8</v>
      </c>
      <c r="E37" s="35">
        <f>0</f>
        <v>0</v>
      </c>
      <c r="F37" s="35">
        <f>SUMIFS(J5:J15,H5:H15,C37,I5:I15,D37)</f>
        <v>0</v>
      </c>
      <c r="H37" s="56">
        <f t="shared" si="6"/>
        <v>0</v>
      </c>
      <c r="I37" s="35">
        <f t="shared" si="6"/>
        <v>0</v>
      </c>
    </row>
    <row r="38" spans="2:9" ht="13.5" thickBot="1" x14ac:dyDescent="0.25">
      <c r="B38" s="37" t="s">
        <v>26</v>
      </c>
      <c r="C38" s="63" t="s">
        <v>30</v>
      </c>
      <c r="D38" s="63" t="s">
        <v>8</v>
      </c>
      <c r="E38" s="39">
        <f>0</f>
        <v>0</v>
      </c>
      <c r="F38" s="39">
        <f>SUMIFS(J19:J29,H19:H29,C38,I19:I29,D38)</f>
        <v>0</v>
      </c>
      <c r="H38" s="57">
        <f>E38*12</f>
        <v>0</v>
      </c>
      <c r="I38" s="39">
        <f>F38*12</f>
        <v>0</v>
      </c>
    </row>
    <row r="39" spans="2:9" ht="6" customHeight="1" x14ac:dyDescent="0.2"/>
    <row r="40" spans="2:9" ht="13.5" thickBot="1" x14ac:dyDescent="0.25">
      <c r="B40" s="58" t="s">
        <v>1</v>
      </c>
      <c r="E40" s="59">
        <f>SUM(E36:E38)</f>
        <v>0</v>
      </c>
      <c r="F40" s="59">
        <f>SUM(F36:F38)</f>
        <v>0</v>
      </c>
      <c r="H40" s="59">
        <f>SUM(H36:H38)</f>
        <v>0</v>
      </c>
      <c r="I40" s="59">
        <f>SUM(I36:I38)</f>
        <v>0</v>
      </c>
    </row>
    <row r="41" spans="2:9" ht="13.5" thickTop="1" x14ac:dyDescent="0.2"/>
  </sheetData>
  <sheetProtection sheet="1" objects="1" scenarios="1"/>
  <mergeCells count="1">
    <mergeCell ref="B28:F29"/>
  </mergeCells>
  <dataValidations count="4">
    <dataValidation type="list" allowBlank="1" showInputMessage="1" showErrorMessage="1" sqref="C36" xr:uid="{1CF5D2EF-129F-43B4-993E-479E71A16B7F}">
      <formula1>$L$5:$L$11</formula1>
    </dataValidation>
    <dataValidation type="list" allowBlank="1" showInputMessage="1" showErrorMessage="1" sqref="D36:D38" xr:uid="{449C92BA-8F89-4308-83A7-EDF97A03AAAC}">
      <formula1>$L$27:$L$29</formula1>
    </dataValidation>
    <dataValidation type="list" allowBlank="1" showInputMessage="1" showErrorMessage="1" sqref="C37" xr:uid="{76F72789-6EE1-4DFE-8A24-D80153DDA37F}">
      <formula1>$L$14:$L$17</formula1>
    </dataValidation>
    <dataValidation type="list" allowBlank="1" showInputMessage="1" showErrorMessage="1" sqref="C38" xr:uid="{E943879E-7243-4A36-B147-10A7EF515DDD}">
      <formula1>$L$20:$L$23</formula1>
    </dataValidation>
  </dataValidations>
  <pageMargins left="0.7" right="0.7" top="0.75" bottom="0.75" header="0.3" footer="0.3"/>
  <pageSetup scale="98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Sheet for Pastors-Churches</vt:lpstr>
    </vt:vector>
  </TitlesOfParts>
  <Company>DrinkWithAFriend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Wittich, Kelly</dc:creator>
  <cp:lastModifiedBy>Jeff Pospisil</cp:lastModifiedBy>
  <cp:lastPrinted>2023-10-04T16:16:28Z</cp:lastPrinted>
  <dcterms:created xsi:type="dcterms:W3CDTF">2023-07-10T00:41:13Z</dcterms:created>
  <dcterms:modified xsi:type="dcterms:W3CDTF">2023-10-04T16:37:34Z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e46e01-4eb9-48f0-a12a-d8751dead1fd_Enabled">
    <vt:lpwstr>true</vt:lpwstr>
  </property>
  <property fmtid="{D5CDD505-2E9C-101B-9397-08002B2CF9AE}" pid="3" name="MSIP_Label_f9e46e01-4eb9-48f0-a12a-d8751dead1fd_SetDate">
    <vt:lpwstr>2023-07-10T00:45:11Z</vt:lpwstr>
  </property>
  <property fmtid="{D5CDD505-2E9C-101B-9397-08002B2CF9AE}" pid="4" name="MSIP_Label_f9e46e01-4eb9-48f0-a12a-d8751dead1fd_Method">
    <vt:lpwstr>Standard</vt:lpwstr>
  </property>
  <property fmtid="{D5CDD505-2E9C-101B-9397-08002B2CF9AE}" pid="5" name="MSIP_Label_f9e46e01-4eb9-48f0-a12a-d8751dead1fd_Name">
    <vt:lpwstr>Internal Use</vt:lpwstr>
  </property>
  <property fmtid="{D5CDD505-2E9C-101B-9397-08002B2CF9AE}" pid="6" name="MSIP_Label_f9e46e01-4eb9-48f0-a12a-d8751dead1fd_SiteId">
    <vt:lpwstr>5ccfca04-7a2d-4b03-a23a-be38379989cc</vt:lpwstr>
  </property>
  <property fmtid="{D5CDD505-2E9C-101B-9397-08002B2CF9AE}" pid="7" name="MSIP_Label_f9e46e01-4eb9-48f0-a12a-d8751dead1fd_ActionId">
    <vt:lpwstr>5ce9446b-181c-4691-bdc8-e2c85b851edf</vt:lpwstr>
  </property>
  <property fmtid="{D5CDD505-2E9C-101B-9397-08002B2CF9AE}" pid="8" name="MSIP_Label_f9e46e01-4eb9-48f0-a12a-d8751dead1fd_ContentBits">
    <vt:lpwstr>0</vt:lpwstr>
  </property>
</Properties>
</file>